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10.02.2022\6. фінансові питання\внесе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E17" i="3" l="1"/>
  <c r="C17" i="3"/>
  <c r="C15" i="3"/>
  <c r="C14" i="3"/>
  <c r="D21" i="3"/>
  <c r="E21" i="3"/>
  <c r="D20" i="3"/>
  <c r="E20" i="3"/>
  <c r="C20" i="3"/>
  <c r="F20" i="3"/>
  <c r="F44" i="3"/>
  <c r="D44" i="3"/>
  <c r="D18" i="3"/>
  <c r="D45" i="3"/>
  <c r="D42" i="3"/>
  <c r="E16" i="3"/>
  <c r="E30" i="3"/>
  <c r="E37" i="3"/>
  <c r="E36" i="3"/>
  <c r="C36" i="3"/>
  <c r="E43" i="3"/>
  <c r="F43" i="3"/>
  <c r="D43" i="3"/>
  <c r="C43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19" i="3"/>
  <c r="D15" i="3"/>
  <c r="D14" i="3"/>
  <c r="F37" i="3"/>
  <c r="F36" i="3"/>
  <c r="C31" i="3"/>
  <c r="C37" i="3"/>
  <c r="C23" i="3"/>
  <c r="C30" i="3"/>
  <c r="E29" i="3"/>
  <c r="F30" i="3"/>
  <c r="C16" i="3"/>
  <c r="F16" i="3"/>
  <c r="F29" i="3"/>
  <c r="C29" i="3"/>
  <c r="E15" i="3"/>
  <c r="E14" i="3"/>
  <c r="E13" i="3"/>
  <c r="D13" i="3"/>
  <c r="D26" i="3"/>
  <c r="F18" i="3"/>
  <c r="E18" i="3"/>
  <c r="E44" i="3"/>
  <c r="C18" i="3"/>
  <c r="C44" i="3"/>
  <c r="D38" i="3"/>
  <c r="C21" i="3"/>
  <c r="F21" i="3"/>
  <c r="F45" i="3"/>
  <c r="F42" i="3"/>
  <c r="F38" i="3"/>
  <c r="E45" i="3"/>
  <c r="E42" i="3"/>
  <c r="E38" i="3"/>
  <c r="F17" i="3"/>
  <c r="F15" i="3"/>
  <c r="F14" i="3"/>
  <c r="F13" i="3"/>
  <c r="F26" i="3"/>
  <c r="C42" i="3"/>
  <c r="C45" i="3"/>
  <c r="C38" i="3"/>
  <c r="D46" i="3"/>
  <c r="E35" i="3"/>
  <c r="E34" i="3"/>
  <c r="C34" i="3"/>
  <c r="E33" i="3"/>
  <c r="E26" i="3"/>
  <c r="C13" i="3"/>
  <c r="C26" i="3"/>
  <c r="C35" i="3"/>
  <c r="F35" i="3"/>
  <c r="F34" i="3"/>
  <c r="F33" i="3"/>
  <c r="F28" i="3"/>
  <c r="F46" i="3"/>
  <c r="C33" i="3"/>
  <c r="E28" i="3"/>
  <c r="C2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<sst xmlns="http://schemas.openxmlformats.org/spreadsheetml/2006/main" count="57" uniqueCount="45">
  <si>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</si>
  <si>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</si>
  <si>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</si>
  <si>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</si>
  <si>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</si>
  <si>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</si>
  <si>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</si>
  <si>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</si>
  <si>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</si>
  <si>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</si>
  <si>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</si>
  <si>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</si>
  <si>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</si>
  <si>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</si>
  <si>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</si>
  <si>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</si>
  <si>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</si>
  <si>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</si>
  <si>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</si>
  <si>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</si>
  <si>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</si>
  <si>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</si>
  <si>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</si>
  <si>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</si>
  <si>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</si>
  <si>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</si>
  <si>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</si>
  <si>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</si>
  <si>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</si>
  <si>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</si>
  <si>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</si>
  <si>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</si>
  <si>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</si>
  <si>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</si>
  <si>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</si>
  <si>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</si>
  <si>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</si>
  <si>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</si>
  <si>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</si>
  <si>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</si>
  <si>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</si>
  <si>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</si>
  <si>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місцевого бюджету на 2022 рік</t>
  </si>
  <si>
    <t>В.о. начальника, заступник фінансового управління Мелітопольської міської ради</t>
  </si>
  <si>
    <t>Ірина ІВАНОВА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</si>
</sst>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G21" sqref="G21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8" t="s">
        <v>38</v>
      </c>
      <c r="E2" s="58"/>
      <c r="F2" s="58"/>
    </row>
    <row r="3" spans="1:7" ht="9" customHeight="1" x14ac:dyDescent="0.25">
      <c r="A3" s="18"/>
      <c r="B3" s="2"/>
      <c r="C3" s="2"/>
      <c r="D3" s="59"/>
      <c r="E3" s="59"/>
      <c r="F3" s="59"/>
    </row>
    <row r="4" spans="1:7" ht="18.75" x14ac:dyDescent="0.2">
      <c r="A4" s="60" t="s">
        <v>23</v>
      </c>
      <c r="B4" s="60"/>
      <c r="C4" s="60"/>
      <c r="D4" s="60"/>
      <c r="E4" s="60"/>
      <c r="F4" s="60"/>
    </row>
    <row r="5" spans="1:7" ht="18.75" x14ac:dyDescent="0.2">
      <c r="A5" s="61" t="s">
        <v>42</v>
      </c>
      <c r="B5" s="61"/>
      <c r="C5" s="61"/>
      <c r="D5" s="61"/>
      <c r="E5" s="61"/>
      <c r="F5" s="61"/>
    </row>
    <row r="6" spans="1:7" ht="18.75" x14ac:dyDescent="0.2">
      <c r="A6" s="57" t="s">
        <v>39</v>
      </c>
      <c r="B6" s="57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2" t="s">
        <v>1</v>
      </c>
      <c r="B9" s="62" t="s">
        <v>29</v>
      </c>
      <c r="C9" s="62" t="s">
        <v>24</v>
      </c>
      <c r="D9" s="62" t="s">
        <v>2</v>
      </c>
      <c r="E9" s="62" t="s">
        <v>3</v>
      </c>
      <c r="F9" s="62"/>
    </row>
    <row r="10" spans="1:7" ht="25.5" customHeight="1" x14ac:dyDescent="0.2">
      <c r="A10" s="62"/>
      <c r="B10" s="62"/>
      <c r="C10" s="62"/>
      <c r="D10" s="62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3" t="s">
        <v>35</v>
      </c>
      <c r="B12" s="64"/>
      <c r="C12" s="64"/>
      <c r="D12" s="64"/>
      <c r="E12" s="64"/>
      <c r="F12" s="65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65606926</v>
      </c>
      <c r="D13" s="8">
        <f>D14+D21+D18</f>
        <v>-75301848</v>
      </c>
      <c r="E13" s="8">
        <f>E14+E21+E18</f>
        <v>140908774</v>
      </c>
      <c r="F13" s="8">
        <f>F14+F21+F18</f>
        <v>140522972</v>
      </c>
    </row>
    <row r="14" spans="1:7" ht="16.5" x14ac:dyDescent="0.25">
      <c r="A14" s="15">
        <v>202000</v>
      </c>
      <c r="B14" s="11" t="s">
        <v>19</v>
      </c>
      <c r="C14" s="10">
        <f>SUM(C15)</f>
        <v>-37539195</v>
      </c>
      <c r="D14" s="10">
        <f>SUM(D15)</f>
        <v>0</v>
      </c>
      <c r="E14" s="10">
        <f>SUM(E15)</f>
        <v>-37539195</v>
      </c>
      <c r="F14" s="10">
        <f>SUM(F15)</f>
        <v>-37539195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-37539195</v>
      </c>
      <c r="D15" s="29">
        <f>SUM(D16:D17)</f>
        <v>0</v>
      </c>
      <c r="E15" s="29">
        <f>SUM(E16:E17)</f>
        <v>-37539195</v>
      </c>
      <c r="F15" s="29">
        <f>SUM(F16:F17)</f>
        <v>-37539195</v>
      </c>
    </row>
    <row r="16" spans="1:7" s="31" customFormat="1" ht="16.5" x14ac:dyDescent="0.25">
      <c r="A16" s="30">
        <v>202210</v>
      </c>
      <c r="B16" s="28" t="s">
        <v>21</v>
      </c>
      <c r="C16" s="29">
        <f t="shared" si="0"/>
        <v>30500000</v>
      </c>
      <c r="D16" s="8">
        <v>0</v>
      </c>
      <c r="E16" s="8">
        <f>15000000+15500000</f>
        <v>30500000</v>
      </c>
      <c r="F16" s="8">
        <f>E16</f>
        <v>30500000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-68039195</v>
      </c>
      <c r="D17" s="13">
        <v>0</v>
      </c>
      <c r="E17" s="8">
        <f>-63344255-7243892+1200000+50000+110380+100000+1088572</f>
        <v>-68039195</v>
      </c>
      <c r="F17" s="8">
        <f>E17</f>
        <v>-68039195</v>
      </c>
    </row>
    <row r="18" spans="1:8" s="31" customFormat="1" ht="16.5" x14ac:dyDescent="0.25">
      <c r="A18" s="30">
        <v>208000</v>
      </c>
      <c r="B18" s="28" t="s">
        <v>9</v>
      </c>
      <c r="C18" s="29">
        <f t="shared" si="0"/>
        <v>103146121</v>
      </c>
      <c r="D18" s="29">
        <f>D19-D20</f>
        <v>83998319</v>
      </c>
      <c r="E18" s="29">
        <f>E19-E20</f>
        <v>19147802</v>
      </c>
      <c r="F18" s="29">
        <f>F19-F20</f>
        <v>18762000</v>
      </c>
      <c r="G18" s="37"/>
    </row>
    <row r="19" spans="1:8" s="31" customFormat="1" ht="16.5" x14ac:dyDescent="0.25">
      <c r="A19" s="30">
        <v>208100</v>
      </c>
      <c r="B19" s="28" t="s">
        <v>10</v>
      </c>
      <c r="C19" s="29">
        <f t="shared" si="0"/>
        <v>119730281</v>
      </c>
      <c r="D19" s="8">
        <v>100314078</v>
      </c>
      <c r="E19" s="8">
        <v>19416203</v>
      </c>
      <c r="F19" s="8">
        <v>18836465</v>
      </c>
      <c r="G19" s="37"/>
    </row>
    <row r="20" spans="1:8" s="31" customFormat="1" ht="16.5" x14ac:dyDescent="0.25">
      <c r="A20" s="19">
        <v>208200</v>
      </c>
      <c r="B20" s="12" t="s">
        <v>11</v>
      </c>
      <c r="C20" s="29">
        <f t="shared" si="0"/>
        <v>16584160</v>
      </c>
      <c r="D20" s="8">
        <f>D19-20000000-56166928-5500000-308176-23215-2000000</f>
        <v>16315759</v>
      </c>
      <c r="E20" s="8">
        <f>E19-18708000-137241-248561-49000-5000</f>
        <v>268401</v>
      </c>
      <c r="F20" s="8">
        <f>F19-18708000-49000-5000</f>
        <v>74465</v>
      </c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-124874863+22271600-56166928-308176+200000+50000-671800+200000</f>
        <v>-159300167</v>
      </c>
      <c r="E21" s="8">
        <f>-D21</f>
        <v>159300167</v>
      </c>
      <c r="F21" s="8">
        <f>E21</f>
        <v>159300167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61911581</v>
      </c>
      <c r="D26" s="50">
        <f>D13+D22</f>
        <v>-75301848</v>
      </c>
      <c r="E26" s="50">
        <f>E13+E22</f>
        <v>137213429</v>
      </c>
      <c r="F26" s="50">
        <f>F13+F22</f>
        <v>136827627</v>
      </c>
    </row>
    <row r="27" spans="1:8" s="31" customFormat="1" ht="26.25" customHeight="1" x14ac:dyDescent="0.2">
      <c r="A27" s="66" t="s">
        <v>36</v>
      </c>
      <c r="B27" s="67"/>
      <c r="C27" s="67"/>
      <c r="D27" s="67"/>
      <c r="E27" s="67"/>
      <c r="F27" s="68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-41234540</v>
      </c>
      <c r="D28" s="8">
        <f>D33</f>
        <v>0</v>
      </c>
      <c r="E28" s="8">
        <f>E29+E33+E31</f>
        <v>-41234540</v>
      </c>
      <c r="F28" s="8">
        <f>F29+F33+F31</f>
        <v>-41234540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30500000</v>
      </c>
      <c r="D29" s="8">
        <f>SUM(D30)</f>
        <v>0</v>
      </c>
      <c r="E29" s="8">
        <f>E30</f>
        <v>30500000</v>
      </c>
      <c r="F29" s="8">
        <f>E29</f>
        <v>30500000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30500000</v>
      </c>
      <c r="D30" s="8">
        <v>0</v>
      </c>
      <c r="E30" s="10">
        <f>E16</f>
        <v>30500000</v>
      </c>
      <c r="F30" s="10">
        <f>E30</f>
        <v>30500000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-71734540</v>
      </c>
      <c r="D33" s="8">
        <v>0</v>
      </c>
      <c r="E33" s="8">
        <f>E34+E36</f>
        <v>-71734540</v>
      </c>
      <c r="F33" s="8">
        <f>F34+F36</f>
        <v>-71734540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-68039195</v>
      </c>
      <c r="D34" s="8">
        <v>0</v>
      </c>
      <c r="E34" s="8">
        <f>E35</f>
        <v>-68039195</v>
      </c>
      <c r="F34" s="8">
        <f>F35</f>
        <v>-68039195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-68039195</v>
      </c>
      <c r="D35" s="8">
        <v>0</v>
      </c>
      <c r="E35" s="8">
        <f>E17</f>
        <v>-68039195</v>
      </c>
      <c r="F35" s="8">
        <f>E35</f>
        <v>-68039195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103146121</v>
      </c>
      <c r="D38" s="8">
        <f>D42</f>
        <v>-75301848</v>
      </c>
      <c r="E38" s="8">
        <f>E42</f>
        <v>178447969</v>
      </c>
      <c r="F38" s="8">
        <f>F42</f>
        <v>178062167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103146121</v>
      </c>
      <c r="D42" s="8">
        <f>D43-D44+D45</f>
        <v>-75301848</v>
      </c>
      <c r="E42" s="8">
        <f>E43-E44+E45</f>
        <v>178447969</v>
      </c>
      <c r="F42" s="8">
        <f>F43-F44+F45</f>
        <v>178062167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119730281</v>
      </c>
      <c r="D43" s="8">
        <f t="shared" ref="D43:F44" si="1">D19</f>
        <v>100314078</v>
      </c>
      <c r="E43" s="8">
        <f t="shared" si="1"/>
        <v>19416203</v>
      </c>
      <c r="F43" s="8">
        <f t="shared" si="1"/>
        <v>18836465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16584160</v>
      </c>
      <c r="D44" s="8">
        <f t="shared" si="1"/>
        <v>16315759</v>
      </c>
      <c r="E44" s="8">
        <f t="shared" si="1"/>
        <v>268401</v>
      </c>
      <c r="F44" s="8">
        <f t="shared" si="1"/>
        <v>74465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-159300167</v>
      </c>
      <c r="E45" s="8">
        <f>E21</f>
        <v>159300167</v>
      </c>
      <c r="F45" s="8">
        <f>F21</f>
        <v>159300167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61911581</v>
      </c>
      <c r="D46" s="17">
        <f>D28+D38</f>
        <v>-75301848</v>
      </c>
      <c r="E46" s="17">
        <f>E28+E38</f>
        <v>137213429</v>
      </c>
      <c r="F46" s="17">
        <f>F28+F38</f>
        <v>136827627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9" t="s">
        <v>40</v>
      </c>
      <c r="B50" s="70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2022-02-11T06:45:24Z</dcterms:modified>
</cp:coreProperties>
</file>